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\chongchong\docs\blog\"/>
    </mc:Choice>
  </mc:AlternateContent>
  <xr:revisionPtr revIDLastSave="0" documentId="13_ncr:1_{3489E571-DE94-4297-A280-E13D214C3BCE}" xr6:coauthVersionLast="47" xr6:coauthVersionMax="47" xr10:uidLastSave="{00000000-0000-0000-0000-000000000000}"/>
  <bookViews>
    <workbookView xWindow="1635" yWindow="1920" windowWidth="27525" windowHeight="17595" activeTab="1" xr2:uid="{00000000-000D-0000-FFFF-FFFF00000000}"/>
  </bookViews>
  <sheets>
    <sheet name="사용법" sheetId="1" r:id="rId1"/>
    <sheet name="①정기회비" sheetId="2" r:id="rId2"/>
    <sheet name="②번개정산" sheetId="3" r:id="rId3"/>
    <sheet name="③연간결산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4" l="1"/>
  <c r="F19" i="4"/>
  <c r="E19" i="4"/>
  <c r="C19" i="4"/>
  <c r="K18" i="4"/>
  <c r="H18" i="4"/>
  <c r="K17" i="4"/>
  <c r="H17" i="4"/>
  <c r="K16" i="4"/>
  <c r="H16" i="4"/>
  <c r="K15" i="4"/>
  <c r="H15" i="4"/>
  <c r="K14" i="4"/>
  <c r="H14" i="4"/>
  <c r="K13" i="4"/>
  <c r="H13" i="4"/>
  <c r="K12" i="4"/>
  <c r="H12" i="4"/>
  <c r="K11" i="4"/>
  <c r="H11" i="4"/>
  <c r="K10" i="4"/>
  <c r="H10" i="4"/>
  <c r="K9" i="4"/>
  <c r="H9" i="4"/>
  <c r="K8" i="4"/>
  <c r="H8" i="4"/>
  <c r="H7" i="4"/>
  <c r="F45" i="3"/>
  <c r="B20" i="3" s="1"/>
  <c r="G44" i="3"/>
  <c r="E44" i="3"/>
  <c r="G43" i="3"/>
  <c r="E43" i="3"/>
  <c r="G42" i="3"/>
  <c r="E42" i="3"/>
  <c r="G41" i="3"/>
  <c r="E41" i="3"/>
  <c r="G40" i="3"/>
  <c r="E40" i="3"/>
  <c r="G39" i="3"/>
  <c r="E39" i="3"/>
  <c r="G38" i="3"/>
  <c r="E38" i="3"/>
  <c r="G37" i="3"/>
  <c r="E37" i="3"/>
  <c r="G36" i="3"/>
  <c r="E36" i="3"/>
  <c r="G35" i="3"/>
  <c r="E35" i="3"/>
  <c r="G34" i="3"/>
  <c r="E34" i="3"/>
  <c r="G33" i="3"/>
  <c r="E33" i="3"/>
  <c r="G32" i="3"/>
  <c r="E32" i="3"/>
  <c r="G31" i="3"/>
  <c r="E31" i="3"/>
  <c r="G30" i="3"/>
  <c r="E30" i="3"/>
  <c r="G29" i="3"/>
  <c r="E29" i="3"/>
  <c r="G28" i="3"/>
  <c r="E28" i="3"/>
  <c r="G27" i="3"/>
  <c r="E27" i="3"/>
  <c r="G26" i="3"/>
  <c r="E26" i="3"/>
  <c r="G25" i="3"/>
  <c r="E25" i="3"/>
  <c r="G24" i="3"/>
  <c r="E24" i="3"/>
  <c r="G23" i="3"/>
  <c r="E23" i="3"/>
  <c r="G22" i="3"/>
  <c r="E22" i="3"/>
  <c r="G21" i="3"/>
  <c r="E21" i="3"/>
  <c r="G20" i="3"/>
  <c r="E20" i="3"/>
  <c r="G19" i="3"/>
  <c r="E19" i="3"/>
  <c r="G18" i="3"/>
  <c r="E18" i="3"/>
  <c r="G17" i="3"/>
  <c r="E17" i="3"/>
  <c r="G16" i="3"/>
  <c r="E16" i="3"/>
  <c r="B16" i="3"/>
  <c r="B22" i="3" s="1"/>
  <c r="H45" i="3" s="1"/>
  <c r="G15" i="3"/>
  <c r="E15" i="3"/>
  <c r="G14" i="3"/>
  <c r="E14" i="3"/>
  <c r="G13" i="3"/>
  <c r="E13" i="3"/>
  <c r="B13" i="3"/>
  <c r="B15" i="3" s="1"/>
  <c r="O36" i="2"/>
  <c r="B18" i="4" s="1"/>
  <c r="D18" i="4" s="1"/>
  <c r="N36" i="2"/>
  <c r="B17" i="4" s="1"/>
  <c r="D17" i="4" s="1"/>
  <c r="M36" i="2"/>
  <c r="B16" i="4" s="1"/>
  <c r="D16" i="4" s="1"/>
  <c r="L36" i="2"/>
  <c r="B15" i="4" s="1"/>
  <c r="D15" i="4" s="1"/>
  <c r="K36" i="2"/>
  <c r="B14" i="4" s="1"/>
  <c r="D14" i="4" s="1"/>
  <c r="J36" i="2"/>
  <c r="B13" i="4" s="1"/>
  <c r="D13" i="4" s="1"/>
  <c r="I36" i="2"/>
  <c r="B12" i="4" s="1"/>
  <c r="D12" i="4" s="1"/>
  <c r="H36" i="2"/>
  <c r="B11" i="4" s="1"/>
  <c r="D11" i="4" s="1"/>
  <c r="G36" i="2"/>
  <c r="B10" i="4" s="1"/>
  <c r="D10" i="4" s="1"/>
  <c r="F36" i="2"/>
  <c r="B9" i="4" s="1"/>
  <c r="D9" i="4" s="1"/>
  <c r="E36" i="2"/>
  <c r="B8" i="4" s="1"/>
  <c r="D8" i="4" s="1"/>
  <c r="D36" i="2"/>
  <c r="B7" i="4" s="1"/>
  <c r="Q35" i="2"/>
  <c r="P35" i="2"/>
  <c r="A35" i="2"/>
  <c r="Q34" i="2"/>
  <c r="P34" i="2"/>
  <c r="A34" i="2"/>
  <c r="Q33" i="2"/>
  <c r="P33" i="2"/>
  <c r="A33" i="2"/>
  <c r="Q32" i="2"/>
  <c r="P32" i="2"/>
  <c r="A32" i="2"/>
  <c r="Q31" i="2"/>
  <c r="P31" i="2"/>
  <c r="A31" i="2"/>
  <c r="Q30" i="2"/>
  <c r="P30" i="2"/>
  <c r="A30" i="2"/>
  <c r="Q29" i="2"/>
  <c r="P29" i="2"/>
  <c r="A29" i="2"/>
  <c r="Q28" i="2"/>
  <c r="P28" i="2"/>
  <c r="A28" i="2"/>
  <c r="Q27" i="2"/>
  <c r="P27" i="2"/>
  <c r="A27" i="2"/>
  <c r="Q26" i="2"/>
  <c r="P26" i="2"/>
  <c r="A26" i="2"/>
  <c r="Q25" i="2"/>
  <c r="P25" i="2"/>
  <c r="A25" i="2"/>
  <c r="Q24" i="2"/>
  <c r="P24" i="2"/>
  <c r="A24" i="2"/>
  <c r="Q23" i="2"/>
  <c r="P23" i="2"/>
  <c r="A23" i="2"/>
  <c r="Q22" i="2"/>
  <c r="P22" i="2"/>
  <c r="A22" i="2"/>
  <c r="Q21" i="2"/>
  <c r="P21" i="2"/>
  <c r="A21" i="2"/>
  <c r="Q20" i="2"/>
  <c r="P20" i="2"/>
  <c r="A20" i="2"/>
  <c r="Q19" i="2"/>
  <c r="P19" i="2"/>
  <c r="A19" i="2"/>
  <c r="Q18" i="2"/>
  <c r="P18" i="2"/>
  <c r="A18" i="2"/>
  <c r="Q17" i="2"/>
  <c r="P17" i="2"/>
  <c r="A17" i="2"/>
  <c r="Q16" i="2"/>
  <c r="P16" i="2"/>
  <c r="A16" i="2"/>
  <c r="Q15" i="2"/>
  <c r="P15" i="2"/>
  <c r="A15" i="2"/>
  <c r="Q14" i="2"/>
  <c r="P14" i="2"/>
  <c r="A14" i="2"/>
  <c r="Q13" i="2"/>
  <c r="P13" i="2"/>
  <c r="A13" i="2"/>
  <c r="Q12" i="2"/>
  <c r="P12" i="2"/>
  <c r="A12" i="2"/>
  <c r="Q11" i="2"/>
  <c r="P11" i="2"/>
  <c r="A11" i="2"/>
  <c r="Q10" i="2"/>
  <c r="P10" i="2"/>
  <c r="A10" i="2"/>
  <c r="P9" i="2"/>
  <c r="Q9" i="2" s="1"/>
  <c r="A9" i="2"/>
  <c r="P8" i="2"/>
  <c r="Q8" i="2" s="1"/>
  <c r="A8" i="2"/>
  <c r="Q7" i="2"/>
  <c r="P7" i="2"/>
  <c r="A7" i="2"/>
  <c r="P6" i="2"/>
  <c r="Q6" i="2" s="1"/>
  <c r="A6" i="2"/>
  <c r="H19" i="4" l="1"/>
  <c r="Q36" i="2"/>
  <c r="D7" i="4"/>
  <c r="B19" i="4"/>
  <c r="B18" i="3"/>
  <c r="E12" i="3" l="1"/>
  <c r="G12" i="3" s="1"/>
  <c r="E6" i="3"/>
  <c r="G6" i="3" s="1"/>
  <c r="E11" i="3"/>
  <c r="G11" i="3" s="1"/>
  <c r="E5" i="3"/>
  <c r="E10" i="3"/>
  <c r="G10" i="3" s="1"/>
  <c r="E7" i="3"/>
  <c r="G7" i="3" s="1"/>
  <c r="E9" i="3"/>
  <c r="G9" i="3" s="1"/>
  <c r="E8" i="3"/>
  <c r="G8" i="3" s="1"/>
  <c r="I7" i="4"/>
  <c r="D19" i="4"/>
  <c r="E45" i="3" l="1"/>
  <c r="G5" i="3"/>
  <c r="G45" i="3" s="1"/>
  <c r="B21" i="3" s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1" i="4" s="1"/>
  <c r="K7" i="4"/>
</calcChain>
</file>

<file path=xl/sharedStrings.xml><?xml version="1.0" encoding="utf-8"?>
<sst xmlns="http://schemas.openxmlformats.org/spreadsheetml/2006/main" count="120" uniqueCount="95">
  <si>
    <t>정기회비 관리표</t>
  </si>
  <si>
    <t>기준 월</t>
  </si>
  <si>
    <t>← 몇 월까지 납부를 확인할지 (1~12)</t>
  </si>
  <si>
    <t>노란 칸 = 직접 입력하는 칸 · 흰 칸 = 자동 계산(수식)</t>
  </si>
  <si>
    <t>납부한 달: 입금일 입력(예: 3/4) · 휴회/면제/가입 전: 0 입력 · 미납: 비워두기(빨간색 표시)</t>
  </si>
  <si>
    <t>No</t>
  </si>
  <si>
    <t>이름</t>
  </si>
  <si>
    <t>월회비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</si>
  <si>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</si>
  <si>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</si>
  <si>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</si>
  <si>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</si>
  <si>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</si>
  <si>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</si>
  <si>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</si>
  <si>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</si>
  <si>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</si>
  <si>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</si>
  <si>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</si>
  <si>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</si>
  <si>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납부 개월</t>
  </si>
  <si>
    <t>미납액</t>
  </si>
  <si>
    <t>비고</t>
  </si>
  <si>
    <t>김민수</t>
  </si>
  <si>
    <t>이지은</t>
  </si>
  <si>
    <t>박준호</t>
  </si>
  <si>
    <t>학생 할인</t>
  </si>
  <si>
    <t>최서연</t>
  </si>
  <si>
    <t>1월 휴회</t>
  </si>
  <si>
    <t>월 합계</t>
  </si>
  <si>
    <t>총무용 회비 엑셀 양식 3종</t>
  </si>
  <si>
    <t>정기회비 관리 · 번개모임 정산 · 연간 결산</t>
  </si>
  <si>
    <t>공통</t>
  </si>
  <si>
    <t>노란 칸만 입력하세요. 흰 칸은 수식이라 자동으로 계산됩니다. 예시 데이터는 지우고 쓰시면 됩니다.</t>
  </si>
  <si>
    <t>① 정기회비</t>
  </si>
  <si>
    <t>상단 '기준 월'에 몇 월까지 확인할지 적습니다. 회원별 월회비를 적고, 납부한 달 칸에 입금일(예: 3/4)을 입력합니다.</t>
  </si>
  <si>
    <t>휴회·면제·가입 전 달은 0을 입력하세요. 0은 미납으로 잡히지 않고, 월 합계에도 더해지지 않습니다.</t>
  </si>
  <si>
    <t>기준 월까지 비어 있는 칸은 빨갛게 표시되고, 미납액 = (기준 월 − 납부 개월) × 월회비 로 계산됩니다.</t>
  </si>
  <si>
    <t>② 번개정산</t>
  </si>
  <si>
    <t>비용 항목과 회비 지원금을 적고, 참석자 이름을 입력하면 1인당 금액이 자동으로 나옵니다.</t>
  </si>
  <si>
    <t>올림 단위(1/100/1000원)를 고르면 1/N 금액이 그 단위로 올림됩니다. 남는 금액은 '이월' 칸에 표시됩니다.</t>
  </si>
  <si>
    <t>차등이 필요하면 '조정'에 +/− 금액을 적으세요. 조정 합계가 0이 아니면 경고가 뜹니다.</t>
  </si>
  <si>
    <t>③ 연간결산</t>
  </si>
  <si>
    <t>전년도 이월금을 적으면 월말 잔액이 이어서 계산됩니다. 정기회비 열은 ① 시트의 월 합계를 자동으로 가져옵니다.</t>
  </si>
  <si>
    <t>기타 수입·지출 항목명(노란 칸)은 모임에 맞게 바꿔 쓰세요. 매달 '통장 실제 잔액'을 적어 차이가 0인지 확인하세요.</t>
  </si>
  <si>
    <t>회원 공개용은 [파일 &gt; PDF로 저장]을 권장합니다. 원본 파일을 공유하면 수식이 깨지기 쉽습니다.</t>
  </si>
  <si>
    <t>회원이 많아져 관리가 버거워지면 '총무의 가계부' 앱을 써보세요 — https://jjchongmoo.com</t>
  </si>
  <si>
    <t>번개모임 정산표</t>
  </si>
  <si>
    <t>모임명</t>
  </si>
  <si>
    <t>3월 정기모임 뒤풀이</t>
  </si>
  <si>
    <t>기본(1/N)</t>
  </si>
  <si>
    <t>조정(+/−)</t>
  </si>
  <si>
    <t>낼 금액</t>
  </si>
  <si>
    <t>입금 확인</t>
  </si>
  <si>
    <t>날짜</t>
  </si>
  <si>
    <t>✔</t>
  </si>
  <si>
    <t>비용 항목</t>
  </si>
  <si>
    <t>금액</t>
  </si>
  <si>
    <t>1차 식사</t>
  </si>
  <si>
    <t>2차 카페</t>
  </si>
  <si>
    <t>정우진</t>
  </si>
  <si>
    <t>한가람</t>
  </si>
  <si>
    <t>오세훈</t>
  </si>
  <si>
    <t>윤다은</t>
  </si>
  <si>
    <t>총 비용</t>
  </si>
  <si>
    <t>회비 지원(차감)</t>
  </si>
  <si>
    <t>← 회비에서 보탠 금액</t>
  </si>
  <si>
    <t>정산 대상 금액</t>
  </si>
  <si>
    <t>참석 인원</t>
  </si>
  <si>
    <t>올림 단위(원)</t>
  </si>
  <si>
    <t>← 1 / 100 / 1000 선택</t>
  </si>
  <si>
    <t>1인 기본 금액</t>
  </si>
  <si>
    <t>조정 합계 확인</t>
  </si>
  <si>
    <t>남는 금액(이월)</t>
  </si>
  <si>
    <t>입금 완료</t>
  </si>
  <si>
    <t>합계</t>
  </si>
  <si>
    <t>연간 결산표</t>
  </si>
  <si>
    <t>연도</t>
  </si>
  <si>
    <t>전년도 이월금</t>
  </si>
  <si>
    <t>월</t>
  </si>
  <si>
    <t>수입</t>
  </si>
  <si>
    <t>지출</t>
  </si>
  <si>
    <t>월말 잔액</t>
  </si>
  <si>
    <t>통장 대조</t>
  </si>
  <si>
    <t>정기회비</t>
  </si>
  <si>
    <t>기타 수입</t>
  </si>
  <si>
    <t>수입 계</t>
  </si>
  <si>
    <t>모임비</t>
  </si>
  <si>
    <t>경조사</t>
  </si>
  <si>
    <t>기타 지출</t>
  </si>
  <si>
    <t>지출 계</t>
  </si>
  <si>
    <t>통장 실제 잔액</t>
  </si>
  <si>
    <t>차이</t>
  </si>
  <si>
    <t>검산: 전년도 이월금 + 수입 계 − 지출 계 = 연말 잔액</t>
  </si>
  <si>
    <t>초록 글씨 = ① 정기회비 시트의 월 합계를 자동으로 가져온 값 (직접 입력하지 마세요)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</si>
</sst>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&quot;월&quot;"/>
    <numFmt numFmtId="177" formatCode="#,##0;\-#,##0;0"/>
    <numFmt numFmtId="178" formatCode="m&quot;/&quot;d;\-0;&quot;0&quot;"/>
    <numFmt numFmtId="179" formatCode="yyyy&quot;-&quot;mm&quot;-&quot;dd&quot;(&quot;aaa&quot;)&quot;"/>
    <numFmt numFmtId="180" formatCode="\+#,##0;\-#,##0;0"/>
    <numFmt numFmtId="181" formatCode="0&quot;명&quot;"/>
  </numFmts>
  <fonts count="8" x14ac:knownFonts="1">
    <font>
      <sz val="11"/>
      <color theme="1"/>
      <name val="맑은 고딕"/>
      <family val="2"/>
      <scheme val="minor"/>
    </font>
    <font>
      <b/>
      <sz val="16"/>
      <name val="맑은 고딕"/>
      <family val="3"/>
      <charset val="129"/>
    </font>
    <font>
      <sz val="9"/>
      <color rgb="FF59636E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10"/>
      <color rgb="FF008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3E8EF"/>
      </patternFill>
    </fill>
    <fill>
      <patternFill patternType="solid">
        <fgColor rgb="FFFFF7CC"/>
      </patternFill>
    </fill>
    <fill>
      <patternFill patternType="solid">
        <fgColor rgb="FFF1F3F5"/>
      </patternFill>
    </fill>
    <fill>
      <patternFill patternType="solid">
        <fgColor rgb="FFE8F5EC"/>
      </patternFill>
    </fill>
    <fill>
      <patternFill patternType="solid">
        <fgColor rgb="FFFDECEC"/>
      </patternFill>
    </fill>
  </fills>
  <borders count="5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  <border>
      <left/>
      <right style="thin">
        <color rgb="FFC9CED6"/>
      </right>
      <top style="thin">
        <color rgb="FFC9CED6"/>
      </top>
      <bottom style="thin">
        <color rgb="FFC9CED6"/>
      </bottom>
      <diagonal/>
    </border>
    <border>
      <left/>
      <right/>
      <top style="thin">
        <color rgb="FFC9CED6"/>
      </top>
      <bottom style="thin">
        <color rgb="FFC9CED6"/>
      </bottom>
      <diagonal/>
    </border>
    <border>
      <left style="thin">
        <color rgb="FFC9CED6"/>
      </left>
      <right style="thin">
        <color rgb="FFC9CED6"/>
      </right>
      <top/>
      <bottom style="thin">
        <color rgb="FFC9CED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right"/>
    </xf>
    <xf numFmtId="178" fontId="5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right"/>
    </xf>
    <xf numFmtId="0" fontId="5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177" fontId="3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/>
    </xf>
    <xf numFmtId="179" fontId="5" fillId="3" borderId="1" xfId="0" applyNumberFormat="1" applyFont="1" applyFill="1" applyBorder="1" applyAlignment="1">
      <alignment horizontal="center" vertical="center"/>
    </xf>
    <xf numFmtId="180" fontId="5" fillId="3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81" fontId="3" fillId="4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right"/>
    </xf>
    <xf numFmtId="1" fontId="5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right"/>
    </xf>
    <xf numFmtId="177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3" fillId="2" borderId="1" xfId="0" applyFont="1" applyFill="1" applyBorder="1" applyAlignment="1">
      <alignment horizontal="center" vertical="center"/>
    </xf>
    <xf numFmtId="0" fontId="0" fillId="0" borderId="4" xfId="0" applyBorder="1"/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ont>
        <b/>
        <sz val="10"/>
        <color rgb="FFB42318"/>
        <name val="맑은 고딕"/>
      </font>
      <fill>
        <patternFill patternType="solid">
          <fgColor rgb="FFFDECEC"/>
          <bgColor rgb="FFFDECEC"/>
        </patternFill>
      </fill>
    </dxf>
    <dxf>
      <fill>
        <patternFill patternType="solid">
          <fgColor rgb="FFE8F5EC"/>
          <bgColor rgb="FFE8F5EC"/>
        </patternFill>
      </fill>
    </dxf>
    <dxf>
      <fill>
        <patternFill patternType="solid">
          <fgColor rgb="FFFDECEC"/>
          <bgColor rgb="FFFDECEC"/>
        </patternFill>
      </fill>
    </dxf>
    <dxf>
      <font>
        <b/>
        <sz val="10"/>
        <color rgb="FFB42318"/>
        <name val="맑은 고딕"/>
      </font>
      <fill>
        <patternFill patternType="solid">
          <fgColor rgb="FFFDECEC"/>
          <bgColor rgb="FFFDECEC"/>
        </patternFill>
      </fill>
    </dxf>
    <dxf>
      <font>
        <b/>
        <color rgb="FFB42318"/>
        <name val="맑은 고딕"/>
      </font>
    </dxf>
    <dxf>
      <fill>
        <patternFill patternType="solid">
          <fgColor rgb="FFE8F5EC"/>
          <bgColor rgb="FFE8F5EC"/>
        </patternFill>
      </fill>
    </dxf>
    <dxf>
      <fill>
        <patternFill patternType="solid">
          <fgColor rgb="FFFDECEC"/>
          <bgColor rgb="FFFDECE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showGridLines="0" workbookViewId="0"/>
  </sheetViews>
  <sheetFormatPr defaultRowHeight="16.5" x14ac:dyDescent="0.3"/>
  <cols>
    <col min="1" max="1" width="3" customWidth="1"/>
    <col min="2" max="2" width="18" customWidth="1"/>
    <col min="3" max="3" width="80" customWidth="1"/>
  </cols>
  <sheetData>
    <row r="2" spans="2:3" ht="26.25" customHeight="1" x14ac:dyDescent="0.3">
      <c r="B2" s="1" t="s">
        <v>30</v>
      </c>
    </row>
    <row r="3" spans="2:3" x14ac:dyDescent="0.3">
      <c r="B3" s="2" t="s">
        <v>31</v>
      </c>
    </row>
    <row r="5" spans="2:3" ht="30" customHeight="1" x14ac:dyDescent="0.3">
      <c r="B5" s="3" t="s">
        <v>32</v>
      </c>
      <c r="C5" s="4" t="s">
        <v>33</v>
      </c>
    </row>
    <row r="6" spans="2:3" ht="30" customHeight="1" x14ac:dyDescent="0.3">
      <c r="B6" s="3" t="s">
        <v>34</v>
      </c>
      <c r="C6" s="4" t="s">
        <v>35</v>
      </c>
    </row>
    <row r="7" spans="2:3" ht="30" customHeight="1" x14ac:dyDescent="0.3">
      <c r="B7" s="3"/>
      <c r="C7" s="4" t="s">
        <v>36</v>
      </c>
    </row>
    <row r="8" spans="2:3" ht="30" customHeight="1" x14ac:dyDescent="0.3">
      <c r="B8" s="3"/>
      <c r="C8" s="4" t="s">
        <v>37</v>
      </c>
    </row>
    <row r="9" spans="2:3" ht="30" customHeight="1" x14ac:dyDescent="0.3">
      <c r="B9" s="3" t="s">
        <v>38</v>
      </c>
      <c r="C9" s="4" t="s">
        <v>39</v>
      </c>
    </row>
    <row r="10" spans="2:3" ht="30" customHeight="1" x14ac:dyDescent="0.3">
      <c r="B10" s="3"/>
      <c r="C10" s="4" t="s">
        <v>40</v>
      </c>
    </row>
    <row r="11" spans="2:3" ht="30" customHeight="1" x14ac:dyDescent="0.3">
      <c r="B11" s="3"/>
      <c r="C11" s="4" t="s">
        <v>41</v>
      </c>
    </row>
    <row r="12" spans="2:3" ht="30" customHeight="1" x14ac:dyDescent="0.3">
      <c r="B12" s="3" t="s">
        <v>42</v>
      </c>
      <c r="C12" s="4" t="s">
        <v>43</v>
      </c>
    </row>
    <row r="13" spans="2:3" ht="30" customHeight="1" x14ac:dyDescent="0.3">
      <c r="B13" s="3"/>
      <c r="C13" s="4" t="s">
        <v>44</v>
      </c>
    </row>
    <row r="14" spans="2:3" ht="30" customHeight="1" x14ac:dyDescent="0.3">
      <c r="B14" s="3"/>
      <c r="C14" s="4" t="s">
        <v>45</v>
      </c>
    </row>
    <row r="16" spans="2:3" x14ac:dyDescent="0.3">
      <c r="B16" s="5" t="s">
        <v>46</v>
      </c>
    </row>
  </sheetData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6"/>
  <sheetViews>
    <sheetView showGridLines="0" tabSelected="1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6.5" x14ac:dyDescent="0.3"/>
  <cols>
    <col min="1" max="1" width="5" customWidth="1"/>
    <col min="2" max="3" width="10" customWidth="1"/>
    <col min="4" max="15" width="7" customWidth="1"/>
    <col min="16" max="16" width="9" customWidth="1"/>
    <col min="17" max="17" width="11" customWidth="1"/>
    <col min="18" max="18" width="16" customWidth="1"/>
  </cols>
  <sheetData>
    <row r="1" spans="1:18" ht="26.25" customHeight="1" x14ac:dyDescent="0.3">
      <c r="A1" s="1" t="s">
        <v>0</v>
      </c>
    </row>
    <row r="2" spans="1:18" x14ac:dyDescent="0.3">
      <c r="A2" s="31" t="s">
        <v>1</v>
      </c>
      <c r="B2" s="30"/>
      <c r="C2" s="7">
        <v>4</v>
      </c>
      <c r="D2" s="5" t="s">
        <v>2</v>
      </c>
    </row>
    <row r="3" spans="1:18" x14ac:dyDescent="0.3">
      <c r="A3" s="2" t="s">
        <v>3</v>
      </c>
    </row>
    <row r="4" spans="1:18" x14ac:dyDescent="0.3">
      <c r="A4" s="5" t="s">
        <v>4</v>
      </c>
    </row>
    <row r="5" spans="1:18" x14ac:dyDescent="0.3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 t="s">
        <v>20</v>
      </c>
      <c r="Q5" s="6" t="s">
        <v>21</v>
      </c>
      <c r="R5" s="6" t="s">
        <v>22</v>
      </c>
    </row>
    <row r="6" spans="1:18" x14ac:dyDescent="0.3">
      <c r="A6" s="8">
        <f t="shared" ref="A6:A35" si="0">IF(B6="","",ROW()-5)</f>
        <v>1</v>
      </c>
      <c r="B6" s="9" t="s">
        <v>23</v>
      </c>
      <c r="C6" s="10">
        <v>30000</v>
      </c>
      <c r="D6" s="11">
        <v>46027</v>
      </c>
      <c r="E6" s="11">
        <v>46056</v>
      </c>
      <c r="F6" s="11">
        <v>46085</v>
      </c>
      <c r="G6" s="11">
        <v>46114</v>
      </c>
      <c r="H6" s="11"/>
      <c r="I6" s="11"/>
      <c r="J6" s="11"/>
      <c r="K6" s="11"/>
      <c r="L6" s="11"/>
      <c r="M6" s="11"/>
      <c r="N6" s="11"/>
      <c r="O6" s="11"/>
      <c r="P6" s="8">
        <f t="shared" ref="P6:P35" si="1">IF(B6="","",SUMPRODUCT((COLUMN(D6:O6)-3&lt;=$C$2)*(D6:O6&lt;&gt;"")))</f>
        <v>4</v>
      </c>
      <c r="Q6" s="12">
        <f t="shared" ref="Q6:Q35" si="2">IF(B6="","",MAX(0,($C$2-P6)*C6))</f>
        <v>0</v>
      </c>
      <c r="R6" s="13"/>
    </row>
    <row r="7" spans="1:18" x14ac:dyDescent="0.3">
      <c r="A7" s="8">
        <f t="shared" si="0"/>
        <v>2</v>
      </c>
      <c r="B7" s="9" t="s">
        <v>24</v>
      </c>
      <c r="C7" s="10">
        <v>30000</v>
      </c>
      <c r="D7" s="11">
        <v>46032</v>
      </c>
      <c r="E7" s="11">
        <v>46063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8">
        <f t="shared" si="1"/>
        <v>2</v>
      </c>
      <c r="Q7" s="12">
        <f t="shared" si="2"/>
        <v>60000</v>
      </c>
      <c r="R7" s="13"/>
    </row>
    <row r="8" spans="1:18" x14ac:dyDescent="0.3">
      <c r="A8" s="8">
        <f t="shared" si="0"/>
        <v>3</v>
      </c>
      <c r="B8" s="9" t="s">
        <v>25</v>
      </c>
      <c r="C8" s="10">
        <v>20000</v>
      </c>
      <c r="D8" s="11">
        <v>46029</v>
      </c>
      <c r="E8" s="11">
        <v>46060</v>
      </c>
      <c r="F8" s="11">
        <v>46088</v>
      </c>
      <c r="G8" s="11"/>
      <c r="H8" s="11"/>
      <c r="I8" s="11"/>
      <c r="J8" s="11"/>
      <c r="K8" s="11"/>
      <c r="L8" s="11"/>
      <c r="M8" s="11"/>
      <c r="N8" s="11"/>
      <c r="O8" s="11"/>
      <c r="P8" s="8">
        <f t="shared" si="1"/>
        <v>3</v>
      </c>
      <c r="Q8" s="12">
        <f t="shared" si="2"/>
        <v>20000</v>
      </c>
      <c r="R8" s="13" t="s">
        <v>26</v>
      </c>
    </row>
    <row r="9" spans="1:18" x14ac:dyDescent="0.3">
      <c r="A9" s="8">
        <f t="shared" si="0"/>
        <v>4</v>
      </c>
      <c r="B9" s="9" t="s">
        <v>27</v>
      </c>
      <c r="C9" s="10">
        <v>30000</v>
      </c>
      <c r="D9" s="11">
        <v>0</v>
      </c>
      <c r="E9" s="11">
        <v>46068</v>
      </c>
      <c r="F9" s="11">
        <v>46096</v>
      </c>
      <c r="G9" s="11">
        <v>46127</v>
      </c>
      <c r="H9" s="11"/>
      <c r="I9" s="11"/>
      <c r="J9" s="11"/>
      <c r="K9" s="11"/>
      <c r="L9" s="11"/>
      <c r="M9" s="11"/>
      <c r="N9" s="11"/>
      <c r="O9" s="11"/>
      <c r="P9" s="8">
        <f t="shared" si="1"/>
        <v>4</v>
      </c>
      <c r="Q9" s="12">
        <f t="shared" si="2"/>
        <v>0</v>
      </c>
      <c r="R9" s="13" t="s">
        <v>28</v>
      </c>
    </row>
    <row r="10" spans="1:18" x14ac:dyDescent="0.3">
      <c r="A10" s="8" t="str">
        <f t="shared" si="0"/>
        <v/>
      </c>
      <c r="B10" s="9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8" t="str">
        <f t="shared" si="1"/>
        <v/>
      </c>
      <c r="Q10" s="12" t="str">
        <f t="shared" si="2"/>
        <v/>
      </c>
      <c r="R10" s="13"/>
    </row>
    <row r="11" spans="1:18" x14ac:dyDescent="0.3">
      <c r="A11" s="8" t="str">
        <f t="shared" si="0"/>
        <v/>
      </c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8" t="str">
        <f t="shared" si="1"/>
        <v/>
      </c>
      <c r="Q11" s="12" t="str">
        <f t="shared" si="2"/>
        <v/>
      </c>
      <c r="R11" s="13"/>
    </row>
    <row r="12" spans="1:18" x14ac:dyDescent="0.3">
      <c r="A12" s="8" t="str">
        <f t="shared" si="0"/>
        <v/>
      </c>
      <c r="B12" s="9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8" t="str">
        <f t="shared" si="1"/>
        <v/>
      </c>
      <c r="Q12" s="12" t="str">
        <f t="shared" si="2"/>
        <v/>
      </c>
      <c r="R12" s="13"/>
    </row>
    <row r="13" spans="1:18" x14ac:dyDescent="0.3">
      <c r="A13" s="8" t="str">
        <f t="shared" si="0"/>
        <v/>
      </c>
      <c r="B13" s="9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8" t="str">
        <f t="shared" si="1"/>
        <v/>
      </c>
      <c r="Q13" s="12" t="str">
        <f t="shared" si="2"/>
        <v/>
      </c>
      <c r="R13" s="13"/>
    </row>
    <row r="14" spans="1:18" x14ac:dyDescent="0.3">
      <c r="A14" s="8" t="str">
        <f t="shared" si="0"/>
        <v/>
      </c>
      <c r="B14" s="9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8" t="str">
        <f t="shared" si="1"/>
        <v/>
      </c>
      <c r="Q14" s="12" t="str">
        <f t="shared" si="2"/>
        <v/>
      </c>
      <c r="R14" s="13"/>
    </row>
    <row r="15" spans="1:18" x14ac:dyDescent="0.3">
      <c r="A15" s="8" t="str">
        <f t="shared" si="0"/>
        <v/>
      </c>
      <c r="B15" s="9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8" t="str">
        <f t="shared" si="1"/>
        <v/>
      </c>
      <c r="Q15" s="12" t="str">
        <f t="shared" si="2"/>
        <v/>
      </c>
      <c r="R15" s="13"/>
    </row>
    <row r="16" spans="1:18" x14ac:dyDescent="0.3">
      <c r="A16" s="8" t="str">
        <f t="shared" si="0"/>
        <v/>
      </c>
      <c r="B16" s="9"/>
      <c r="C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8" t="str">
        <f t="shared" si="1"/>
        <v/>
      </c>
      <c r="Q16" s="12" t="str">
        <f t="shared" si="2"/>
        <v/>
      </c>
      <c r="R16" s="13"/>
    </row>
    <row r="17" spans="1:18" x14ac:dyDescent="0.3">
      <c r="A17" s="8" t="str">
        <f t="shared" si="0"/>
        <v/>
      </c>
      <c r="B17" s="9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8" t="str">
        <f t="shared" si="1"/>
        <v/>
      </c>
      <c r="Q17" s="12" t="str">
        <f t="shared" si="2"/>
        <v/>
      </c>
      <c r="R17" s="13"/>
    </row>
    <row r="18" spans="1:18" x14ac:dyDescent="0.3">
      <c r="A18" s="8" t="str">
        <f t="shared" si="0"/>
        <v/>
      </c>
      <c r="B18" s="9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8" t="str">
        <f t="shared" si="1"/>
        <v/>
      </c>
      <c r="Q18" s="12" t="str">
        <f t="shared" si="2"/>
        <v/>
      </c>
      <c r="R18" s="13"/>
    </row>
    <row r="19" spans="1:18" x14ac:dyDescent="0.3">
      <c r="A19" s="8" t="str">
        <f t="shared" si="0"/>
        <v/>
      </c>
      <c r="B19" s="9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8" t="str">
        <f t="shared" si="1"/>
        <v/>
      </c>
      <c r="Q19" s="12" t="str">
        <f t="shared" si="2"/>
        <v/>
      </c>
      <c r="R19" s="13"/>
    </row>
    <row r="20" spans="1:18" x14ac:dyDescent="0.3">
      <c r="A20" s="8" t="str">
        <f t="shared" si="0"/>
        <v/>
      </c>
      <c r="B20" s="9"/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8" t="str">
        <f t="shared" si="1"/>
        <v/>
      </c>
      <c r="Q20" s="12" t="str">
        <f t="shared" si="2"/>
        <v/>
      </c>
      <c r="R20" s="13"/>
    </row>
    <row r="21" spans="1:18" x14ac:dyDescent="0.3">
      <c r="A21" s="8" t="str">
        <f t="shared" si="0"/>
        <v/>
      </c>
      <c r="B21" s="9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8" t="str">
        <f t="shared" si="1"/>
        <v/>
      </c>
      <c r="Q21" s="12" t="str">
        <f t="shared" si="2"/>
        <v/>
      </c>
      <c r="R21" s="13"/>
    </row>
    <row r="22" spans="1:18" x14ac:dyDescent="0.3">
      <c r="A22" s="8" t="str">
        <f t="shared" si="0"/>
        <v/>
      </c>
      <c r="B22" s="9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8" t="str">
        <f t="shared" si="1"/>
        <v/>
      </c>
      <c r="Q22" s="12" t="str">
        <f t="shared" si="2"/>
        <v/>
      </c>
      <c r="R22" s="13"/>
    </row>
    <row r="23" spans="1:18" x14ac:dyDescent="0.3">
      <c r="A23" s="8" t="str">
        <f t="shared" si="0"/>
        <v/>
      </c>
      <c r="B23" s="9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8" t="str">
        <f t="shared" si="1"/>
        <v/>
      </c>
      <c r="Q23" s="12" t="str">
        <f t="shared" si="2"/>
        <v/>
      </c>
      <c r="R23" s="13"/>
    </row>
    <row r="24" spans="1:18" x14ac:dyDescent="0.3">
      <c r="A24" s="8" t="str">
        <f t="shared" si="0"/>
        <v/>
      </c>
      <c r="B24" s="9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8" t="str">
        <f t="shared" si="1"/>
        <v/>
      </c>
      <c r="Q24" s="12" t="str">
        <f t="shared" si="2"/>
        <v/>
      </c>
      <c r="R24" s="13"/>
    </row>
    <row r="25" spans="1:18" x14ac:dyDescent="0.3">
      <c r="A25" s="8" t="str">
        <f t="shared" si="0"/>
        <v/>
      </c>
      <c r="B25" s="9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8" t="str">
        <f t="shared" si="1"/>
        <v/>
      </c>
      <c r="Q25" s="12" t="str">
        <f t="shared" si="2"/>
        <v/>
      </c>
      <c r="R25" s="13"/>
    </row>
    <row r="26" spans="1:18" x14ac:dyDescent="0.3">
      <c r="A26" s="8" t="str">
        <f t="shared" si="0"/>
        <v/>
      </c>
      <c r="B26" s="9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8" t="str">
        <f t="shared" si="1"/>
        <v/>
      </c>
      <c r="Q26" s="12" t="str">
        <f t="shared" si="2"/>
        <v/>
      </c>
      <c r="R26" s="13"/>
    </row>
    <row r="27" spans="1:18" x14ac:dyDescent="0.3">
      <c r="A27" s="8" t="str">
        <f t="shared" si="0"/>
        <v/>
      </c>
      <c r="B27" s="9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8" t="str">
        <f t="shared" si="1"/>
        <v/>
      </c>
      <c r="Q27" s="12" t="str">
        <f t="shared" si="2"/>
        <v/>
      </c>
      <c r="R27" s="13"/>
    </row>
    <row r="28" spans="1:18" x14ac:dyDescent="0.3">
      <c r="A28" s="8" t="str">
        <f t="shared" si="0"/>
        <v/>
      </c>
      <c r="B28" s="9"/>
      <c r="C28" s="1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8" t="str">
        <f t="shared" si="1"/>
        <v/>
      </c>
      <c r="Q28" s="12" t="str">
        <f t="shared" si="2"/>
        <v/>
      </c>
      <c r="R28" s="13"/>
    </row>
    <row r="29" spans="1:18" x14ac:dyDescent="0.3">
      <c r="A29" s="8" t="str">
        <f t="shared" si="0"/>
        <v/>
      </c>
      <c r="B29" s="9"/>
      <c r="C29" s="1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8" t="str">
        <f t="shared" si="1"/>
        <v/>
      </c>
      <c r="Q29" s="12" t="str">
        <f t="shared" si="2"/>
        <v/>
      </c>
      <c r="R29" s="13"/>
    </row>
    <row r="30" spans="1:18" x14ac:dyDescent="0.3">
      <c r="A30" s="8" t="str">
        <f t="shared" si="0"/>
        <v/>
      </c>
      <c r="B30" s="9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8" t="str">
        <f t="shared" si="1"/>
        <v/>
      </c>
      <c r="Q30" s="12" t="str">
        <f t="shared" si="2"/>
        <v/>
      </c>
      <c r="R30" s="13"/>
    </row>
    <row r="31" spans="1:18" x14ac:dyDescent="0.3">
      <c r="A31" s="8" t="str">
        <f t="shared" si="0"/>
        <v/>
      </c>
      <c r="B31" s="9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8" t="str">
        <f t="shared" si="1"/>
        <v/>
      </c>
      <c r="Q31" s="12" t="str">
        <f t="shared" si="2"/>
        <v/>
      </c>
      <c r="R31" s="13"/>
    </row>
    <row r="32" spans="1:18" x14ac:dyDescent="0.3">
      <c r="A32" s="8" t="str">
        <f t="shared" si="0"/>
        <v/>
      </c>
      <c r="B32" s="9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8" t="str">
        <f t="shared" si="1"/>
        <v/>
      </c>
      <c r="Q32" s="12" t="str">
        <f t="shared" si="2"/>
        <v/>
      </c>
      <c r="R32" s="13"/>
    </row>
    <row r="33" spans="1:18" x14ac:dyDescent="0.3">
      <c r="A33" s="8" t="str">
        <f t="shared" si="0"/>
        <v/>
      </c>
      <c r="B33" s="9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8" t="str">
        <f t="shared" si="1"/>
        <v/>
      </c>
      <c r="Q33" s="12" t="str">
        <f t="shared" si="2"/>
        <v/>
      </c>
      <c r="R33" s="13"/>
    </row>
    <row r="34" spans="1:18" x14ac:dyDescent="0.3">
      <c r="A34" s="8" t="str">
        <f t="shared" si="0"/>
        <v/>
      </c>
      <c r="B34" s="9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8" t="str">
        <f t="shared" si="1"/>
        <v/>
      </c>
      <c r="Q34" s="12" t="str">
        <f t="shared" si="2"/>
        <v/>
      </c>
      <c r="R34" s="13"/>
    </row>
    <row r="35" spans="1:18" x14ac:dyDescent="0.3">
      <c r="A35" s="8" t="str">
        <f t="shared" si="0"/>
        <v/>
      </c>
      <c r="B35" s="9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8" t="str">
        <f t="shared" si="1"/>
        <v/>
      </c>
      <c r="Q35" s="12" t="str">
        <f t="shared" si="2"/>
        <v/>
      </c>
      <c r="R35" s="13"/>
    </row>
    <row r="36" spans="1:18" x14ac:dyDescent="0.3">
      <c r="A36" s="28" t="s">
        <v>29</v>
      </c>
      <c r="B36" s="29"/>
      <c r="C36" s="30"/>
      <c r="D36" s="15">
        <f t="shared" ref="D36:O36" si="3">SUMPRODUCT((D6:D35&lt;&gt;"")*(D6:D35&lt;&gt;0)*$C$6:$C$35)</f>
        <v>80000</v>
      </c>
      <c r="E36" s="15">
        <f t="shared" si="3"/>
        <v>110000</v>
      </c>
      <c r="F36" s="15">
        <f t="shared" si="3"/>
        <v>80000</v>
      </c>
      <c r="G36" s="15">
        <f t="shared" si="3"/>
        <v>60000</v>
      </c>
      <c r="H36" s="15">
        <f t="shared" si="3"/>
        <v>0</v>
      </c>
      <c r="I36" s="15">
        <f t="shared" si="3"/>
        <v>0</v>
      </c>
      <c r="J36" s="15">
        <f t="shared" si="3"/>
        <v>0</v>
      </c>
      <c r="K36" s="15">
        <f t="shared" si="3"/>
        <v>0</v>
      </c>
      <c r="L36" s="15">
        <f t="shared" si="3"/>
        <v>0</v>
      </c>
      <c r="M36" s="15">
        <f t="shared" si="3"/>
        <v>0</v>
      </c>
      <c r="N36" s="15">
        <f t="shared" si="3"/>
        <v>0</v>
      </c>
      <c r="O36" s="15">
        <f t="shared" si="3"/>
        <v>0</v>
      </c>
      <c r="P36" s="16"/>
      <c r="Q36" s="15">
        <f>SUM(Q6:Q35)</f>
        <v>80000</v>
      </c>
      <c r="R36" s="16"/>
    </row>
  </sheetData>
  <mergeCells count="2">
    <mergeCell ref="A36:C36"/>
    <mergeCell ref="A2:B2"/>
  </mergeCells>
  <phoneticPr fontId="7" type="noConversion"/>
  <conditionalFormatting sqref="D6:O35">
    <cfRule type="expression" dxfId="6" priority="1">
      <formula>AND($B6&lt;&gt;"",D6="",COLUMN(D6)-3&lt;=$C$2)</formula>
    </cfRule>
    <cfRule type="expression" dxfId="5" priority="2">
      <formula>AND($B6&lt;&gt;"",D6&lt;&gt;"")</formula>
    </cfRule>
  </conditionalFormatting>
  <conditionalFormatting sqref="Q6:Q35">
    <cfRule type="expression" dxfId="4" priority="3">
      <formula>AND(ISNUMBER(Q6),Q6&gt;0)</formula>
    </cfRule>
  </conditionalFormatting>
  <dataValidations count="1">
    <dataValidation type="whole" showErrorMessage="1" error="1~12 사이 숫자를 입력하세요." sqref="C2" xr:uid="{00000000-0002-0000-0100-000000000000}">
      <formula1>1</formula1>
      <formula2>12</formula2>
    </dataValidation>
  </dataValidation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5"/>
  <sheetViews>
    <sheetView showGridLines="0" workbookViewId="0"/>
  </sheetViews>
  <sheetFormatPr defaultRowHeight="16.5" x14ac:dyDescent="0.3"/>
  <cols>
    <col min="1" max="1" width="16" customWidth="1"/>
    <col min="2" max="2" width="24" customWidth="1"/>
    <col min="3" max="3" width="4" customWidth="1"/>
    <col min="4" max="7" width="12" customWidth="1"/>
    <col min="8" max="8" width="11" customWidth="1"/>
  </cols>
  <sheetData>
    <row r="1" spans="1:8" ht="26.25" customHeight="1" x14ac:dyDescent="0.3">
      <c r="A1" s="1" t="s">
        <v>47</v>
      </c>
    </row>
    <row r="2" spans="1:8" x14ac:dyDescent="0.3">
      <c r="A2" s="2" t="s">
        <v>3</v>
      </c>
    </row>
    <row r="4" spans="1:8" x14ac:dyDescent="0.3">
      <c r="A4" s="6" t="s">
        <v>48</v>
      </c>
      <c r="B4" s="13" t="s">
        <v>49</v>
      </c>
      <c r="D4" s="6" t="s">
        <v>6</v>
      </c>
      <c r="E4" s="6" t="s">
        <v>50</v>
      </c>
      <c r="F4" s="6" t="s">
        <v>51</v>
      </c>
      <c r="G4" s="6" t="s">
        <v>52</v>
      </c>
      <c r="H4" s="6" t="s">
        <v>53</v>
      </c>
    </row>
    <row r="5" spans="1:8" x14ac:dyDescent="0.3">
      <c r="A5" s="6" t="s">
        <v>54</v>
      </c>
      <c r="B5" s="17">
        <v>46102</v>
      </c>
      <c r="D5" s="9" t="s">
        <v>23</v>
      </c>
      <c r="E5" s="12">
        <f t="shared" ref="E5:E44" si="0">IF(D5="","",$B$18)</f>
        <v>30000</v>
      </c>
      <c r="F5" s="18">
        <v>0</v>
      </c>
      <c r="G5" s="12">
        <f t="shared" ref="G5:G44" si="1">IF(D5="","",E5+F5)</f>
        <v>30000</v>
      </c>
      <c r="H5" s="19" t="s">
        <v>55</v>
      </c>
    </row>
    <row r="6" spans="1:8" x14ac:dyDescent="0.3">
      <c r="D6" s="9" t="s">
        <v>24</v>
      </c>
      <c r="E6" s="12">
        <f t="shared" si="0"/>
        <v>30000</v>
      </c>
      <c r="F6" s="18">
        <v>-10000</v>
      </c>
      <c r="G6" s="12">
        <f t="shared" si="1"/>
        <v>20000</v>
      </c>
      <c r="H6" s="19" t="s">
        <v>55</v>
      </c>
    </row>
    <row r="7" spans="1:8" x14ac:dyDescent="0.3">
      <c r="A7" s="6" t="s">
        <v>56</v>
      </c>
      <c r="B7" s="6" t="s">
        <v>57</v>
      </c>
      <c r="D7" s="9" t="s">
        <v>25</v>
      </c>
      <c r="E7" s="12">
        <f t="shared" si="0"/>
        <v>30000</v>
      </c>
      <c r="F7" s="18">
        <v>5000</v>
      </c>
      <c r="G7" s="12">
        <f t="shared" si="1"/>
        <v>35000</v>
      </c>
      <c r="H7" s="19"/>
    </row>
    <row r="8" spans="1:8" x14ac:dyDescent="0.3">
      <c r="A8" s="13" t="s">
        <v>58</v>
      </c>
      <c r="B8" s="10">
        <v>248000</v>
      </c>
      <c r="D8" s="9" t="s">
        <v>27</v>
      </c>
      <c r="E8" s="12">
        <f t="shared" si="0"/>
        <v>30000</v>
      </c>
      <c r="F8" s="18">
        <v>0</v>
      </c>
      <c r="G8" s="12">
        <f t="shared" si="1"/>
        <v>30000</v>
      </c>
      <c r="H8" s="19" t="s">
        <v>55</v>
      </c>
    </row>
    <row r="9" spans="1:8" x14ac:dyDescent="0.3">
      <c r="A9" s="13" t="s">
        <v>59</v>
      </c>
      <c r="B9" s="10">
        <v>52000</v>
      </c>
      <c r="D9" s="9" t="s">
        <v>60</v>
      </c>
      <c r="E9" s="12">
        <f t="shared" si="0"/>
        <v>30000</v>
      </c>
      <c r="F9" s="18">
        <v>5000</v>
      </c>
      <c r="G9" s="12">
        <f t="shared" si="1"/>
        <v>35000</v>
      </c>
      <c r="H9" s="19" t="s">
        <v>55</v>
      </c>
    </row>
    <row r="10" spans="1:8" x14ac:dyDescent="0.3">
      <c r="A10" s="13"/>
      <c r="B10" s="10"/>
      <c r="D10" s="9" t="s">
        <v>61</v>
      </c>
      <c r="E10" s="12">
        <f t="shared" si="0"/>
        <v>30000</v>
      </c>
      <c r="F10" s="18">
        <v>0</v>
      </c>
      <c r="G10" s="12">
        <f t="shared" si="1"/>
        <v>30000</v>
      </c>
      <c r="H10" s="19" t="s">
        <v>55</v>
      </c>
    </row>
    <row r="11" spans="1:8" x14ac:dyDescent="0.3">
      <c r="A11" s="13"/>
      <c r="B11" s="10"/>
      <c r="D11" s="9" t="s">
        <v>62</v>
      </c>
      <c r="E11" s="12">
        <f t="shared" si="0"/>
        <v>30000</v>
      </c>
      <c r="F11" s="18">
        <v>0</v>
      </c>
      <c r="G11" s="12">
        <f t="shared" si="1"/>
        <v>30000</v>
      </c>
      <c r="H11" s="19"/>
    </row>
    <row r="12" spans="1:8" x14ac:dyDescent="0.3">
      <c r="A12" s="13"/>
      <c r="B12" s="10"/>
      <c r="D12" s="9" t="s">
        <v>63</v>
      </c>
      <c r="E12" s="12">
        <f t="shared" si="0"/>
        <v>30000</v>
      </c>
      <c r="F12" s="18">
        <v>0</v>
      </c>
      <c r="G12" s="12">
        <f t="shared" si="1"/>
        <v>30000</v>
      </c>
      <c r="H12" s="19" t="s">
        <v>55</v>
      </c>
    </row>
    <row r="13" spans="1:8" x14ac:dyDescent="0.3">
      <c r="A13" s="6" t="s">
        <v>64</v>
      </c>
      <c r="B13" s="15">
        <f>SUM(B8:B12)</f>
        <v>300000</v>
      </c>
      <c r="D13" s="9"/>
      <c r="E13" s="12" t="str">
        <f t="shared" si="0"/>
        <v/>
      </c>
      <c r="F13" s="18"/>
      <c r="G13" s="12" t="str">
        <f t="shared" si="1"/>
        <v/>
      </c>
      <c r="H13" s="19"/>
    </row>
    <row r="14" spans="1:8" x14ac:dyDescent="0.3">
      <c r="A14" s="6" t="s">
        <v>65</v>
      </c>
      <c r="B14" s="10">
        <v>60000</v>
      </c>
      <c r="C14" s="5" t="s">
        <v>66</v>
      </c>
      <c r="D14" s="9"/>
      <c r="E14" s="12" t="str">
        <f t="shared" si="0"/>
        <v/>
      </c>
      <c r="F14" s="18"/>
      <c r="G14" s="12" t="str">
        <f t="shared" si="1"/>
        <v/>
      </c>
      <c r="H14" s="19"/>
    </row>
    <row r="15" spans="1:8" x14ac:dyDescent="0.3">
      <c r="A15" s="6" t="s">
        <v>67</v>
      </c>
      <c r="B15" s="15">
        <f>B13-B14</f>
        <v>240000</v>
      </c>
      <c r="D15" s="9"/>
      <c r="E15" s="12" t="str">
        <f t="shared" si="0"/>
        <v/>
      </c>
      <c r="F15" s="18"/>
      <c r="G15" s="12" t="str">
        <f t="shared" si="1"/>
        <v/>
      </c>
      <c r="H15" s="19"/>
    </row>
    <row r="16" spans="1:8" x14ac:dyDescent="0.3">
      <c r="A16" s="6" t="s">
        <v>68</v>
      </c>
      <c r="B16" s="20">
        <f>COUNTA(D5:D44)</f>
        <v>8</v>
      </c>
      <c r="D16" s="9"/>
      <c r="E16" s="12" t="str">
        <f t="shared" si="0"/>
        <v/>
      </c>
      <c r="F16" s="18"/>
      <c r="G16" s="12" t="str">
        <f t="shared" si="1"/>
        <v/>
      </c>
      <c r="H16" s="19"/>
    </row>
    <row r="17" spans="1:8" x14ac:dyDescent="0.3">
      <c r="A17" s="6" t="s">
        <v>69</v>
      </c>
      <c r="B17" s="10">
        <v>1000</v>
      </c>
      <c r="C17" s="5" t="s">
        <v>70</v>
      </c>
      <c r="D17" s="9"/>
      <c r="E17" s="12" t="str">
        <f t="shared" si="0"/>
        <v/>
      </c>
      <c r="F17" s="18"/>
      <c r="G17" s="12" t="str">
        <f t="shared" si="1"/>
        <v/>
      </c>
      <c r="H17" s="19"/>
    </row>
    <row r="18" spans="1:8" x14ac:dyDescent="0.3">
      <c r="A18" s="6" t="s">
        <v>71</v>
      </c>
      <c r="B18" s="15">
        <f>IF(B16=0,0,ROUNDUP(B15/B16/B17,0)*B17)</f>
        <v>30000</v>
      </c>
      <c r="D18" s="9"/>
      <c r="E18" s="12" t="str">
        <f t="shared" si="0"/>
        <v/>
      </c>
      <c r="F18" s="18"/>
      <c r="G18" s="12" t="str">
        <f t="shared" si="1"/>
        <v/>
      </c>
      <c r="H18" s="19"/>
    </row>
    <row r="19" spans="1:8" x14ac:dyDescent="0.3">
      <c r="D19" s="9"/>
      <c r="E19" s="12" t="str">
        <f t="shared" si="0"/>
        <v/>
      </c>
      <c r="F19" s="18"/>
      <c r="G19" s="12" t="str">
        <f t="shared" si="1"/>
        <v/>
      </c>
      <c r="H19" s="19"/>
    </row>
    <row r="20" spans="1:8" x14ac:dyDescent="0.3">
      <c r="A20" s="6" t="s">
        <v>72</v>
      </c>
      <c r="B20" s="21" t="str">
        <f>IF(F45&lt;&gt;0,"⚠ 조정 합계 "&amp;TEXT(F45,"#,##0")&amp;"원 — 0으로 맞춰주세요","✔ 정상 (조정 합계 0)")</f>
        <v>✔ 정상 (조정 합계 0)</v>
      </c>
      <c r="D20" s="9"/>
      <c r="E20" s="12" t="str">
        <f t="shared" si="0"/>
        <v/>
      </c>
      <c r="F20" s="18"/>
      <c r="G20" s="12" t="str">
        <f t="shared" si="1"/>
        <v/>
      </c>
      <c r="H20" s="19"/>
    </row>
    <row r="21" spans="1:8" x14ac:dyDescent="0.3">
      <c r="A21" s="6" t="s">
        <v>73</v>
      </c>
      <c r="B21" s="15">
        <f>G45-B15</f>
        <v>0</v>
      </c>
      <c r="D21" s="9"/>
      <c r="E21" s="12" t="str">
        <f t="shared" si="0"/>
        <v/>
      </c>
      <c r="F21" s="18"/>
      <c r="G21" s="12" t="str">
        <f t="shared" si="1"/>
        <v/>
      </c>
      <c r="H21" s="19"/>
    </row>
    <row r="22" spans="1:8" x14ac:dyDescent="0.3">
      <c r="A22" s="6" t="s">
        <v>74</v>
      </c>
      <c r="B22" s="22" t="str">
        <f>COUNTIF(H5:H44,"✔")&amp;" / "&amp;B16&amp;"명"</f>
        <v>6 / 8명</v>
      </c>
      <c r="D22" s="9"/>
      <c r="E22" s="12" t="str">
        <f t="shared" si="0"/>
        <v/>
      </c>
      <c r="F22" s="18"/>
      <c r="G22" s="12" t="str">
        <f t="shared" si="1"/>
        <v/>
      </c>
      <c r="H22" s="19"/>
    </row>
    <row r="23" spans="1:8" x14ac:dyDescent="0.3">
      <c r="D23" s="9"/>
      <c r="E23" s="12" t="str">
        <f t="shared" si="0"/>
        <v/>
      </c>
      <c r="F23" s="18"/>
      <c r="G23" s="12" t="str">
        <f t="shared" si="1"/>
        <v/>
      </c>
      <c r="H23" s="19"/>
    </row>
    <row r="24" spans="1:8" x14ac:dyDescent="0.3">
      <c r="D24" s="9"/>
      <c r="E24" s="12" t="str">
        <f t="shared" si="0"/>
        <v/>
      </c>
      <c r="F24" s="18"/>
      <c r="G24" s="12" t="str">
        <f t="shared" si="1"/>
        <v/>
      </c>
      <c r="H24" s="19"/>
    </row>
    <row r="25" spans="1:8" x14ac:dyDescent="0.3">
      <c r="D25" s="9"/>
      <c r="E25" s="12" t="str">
        <f t="shared" si="0"/>
        <v/>
      </c>
      <c r="F25" s="18"/>
      <c r="G25" s="12" t="str">
        <f t="shared" si="1"/>
        <v/>
      </c>
      <c r="H25" s="19"/>
    </row>
    <row r="26" spans="1:8" x14ac:dyDescent="0.3">
      <c r="D26" s="9"/>
      <c r="E26" s="12" t="str">
        <f t="shared" si="0"/>
        <v/>
      </c>
      <c r="F26" s="18"/>
      <c r="G26" s="12" t="str">
        <f t="shared" si="1"/>
        <v/>
      </c>
      <c r="H26" s="19"/>
    </row>
    <row r="27" spans="1:8" x14ac:dyDescent="0.3">
      <c r="D27" s="9"/>
      <c r="E27" s="12" t="str">
        <f t="shared" si="0"/>
        <v/>
      </c>
      <c r="F27" s="18"/>
      <c r="G27" s="12" t="str">
        <f t="shared" si="1"/>
        <v/>
      </c>
      <c r="H27" s="19"/>
    </row>
    <row r="28" spans="1:8" x14ac:dyDescent="0.3">
      <c r="D28" s="9"/>
      <c r="E28" s="12" t="str">
        <f t="shared" si="0"/>
        <v/>
      </c>
      <c r="F28" s="18"/>
      <c r="G28" s="12" t="str">
        <f t="shared" si="1"/>
        <v/>
      </c>
      <c r="H28" s="19"/>
    </row>
    <row r="29" spans="1:8" x14ac:dyDescent="0.3">
      <c r="D29" s="9"/>
      <c r="E29" s="12" t="str">
        <f t="shared" si="0"/>
        <v/>
      </c>
      <c r="F29" s="18"/>
      <c r="G29" s="12" t="str">
        <f t="shared" si="1"/>
        <v/>
      </c>
      <c r="H29" s="19"/>
    </row>
    <row r="30" spans="1:8" x14ac:dyDescent="0.3">
      <c r="D30" s="9"/>
      <c r="E30" s="12" t="str">
        <f t="shared" si="0"/>
        <v/>
      </c>
      <c r="F30" s="18"/>
      <c r="G30" s="12" t="str">
        <f t="shared" si="1"/>
        <v/>
      </c>
      <c r="H30" s="19"/>
    </row>
    <row r="31" spans="1:8" x14ac:dyDescent="0.3">
      <c r="D31" s="9"/>
      <c r="E31" s="12" t="str">
        <f t="shared" si="0"/>
        <v/>
      </c>
      <c r="F31" s="18"/>
      <c r="G31" s="12" t="str">
        <f t="shared" si="1"/>
        <v/>
      </c>
      <c r="H31" s="19"/>
    </row>
    <row r="32" spans="1:8" x14ac:dyDescent="0.3">
      <c r="D32" s="9"/>
      <c r="E32" s="12" t="str">
        <f t="shared" si="0"/>
        <v/>
      </c>
      <c r="F32" s="18"/>
      <c r="G32" s="12" t="str">
        <f t="shared" si="1"/>
        <v/>
      </c>
      <c r="H32" s="19"/>
    </row>
    <row r="33" spans="4:8" x14ac:dyDescent="0.3">
      <c r="D33" s="9"/>
      <c r="E33" s="12" t="str">
        <f t="shared" si="0"/>
        <v/>
      </c>
      <c r="F33" s="18"/>
      <c r="G33" s="12" t="str">
        <f t="shared" si="1"/>
        <v/>
      </c>
      <c r="H33" s="19"/>
    </row>
    <row r="34" spans="4:8" x14ac:dyDescent="0.3">
      <c r="D34" s="9"/>
      <c r="E34" s="12" t="str">
        <f t="shared" si="0"/>
        <v/>
      </c>
      <c r="F34" s="18"/>
      <c r="G34" s="12" t="str">
        <f t="shared" si="1"/>
        <v/>
      </c>
      <c r="H34" s="19"/>
    </row>
    <row r="35" spans="4:8" x14ac:dyDescent="0.3">
      <c r="D35" s="9"/>
      <c r="E35" s="12" t="str">
        <f t="shared" si="0"/>
        <v/>
      </c>
      <c r="F35" s="18"/>
      <c r="G35" s="12" t="str">
        <f t="shared" si="1"/>
        <v/>
      </c>
      <c r="H35" s="19"/>
    </row>
    <row r="36" spans="4:8" x14ac:dyDescent="0.3">
      <c r="D36" s="9"/>
      <c r="E36" s="12" t="str">
        <f t="shared" si="0"/>
        <v/>
      </c>
      <c r="F36" s="18"/>
      <c r="G36" s="12" t="str">
        <f t="shared" si="1"/>
        <v/>
      </c>
      <c r="H36" s="19"/>
    </row>
    <row r="37" spans="4:8" x14ac:dyDescent="0.3">
      <c r="D37" s="9"/>
      <c r="E37" s="12" t="str">
        <f t="shared" si="0"/>
        <v/>
      </c>
      <c r="F37" s="18"/>
      <c r="G37" s="12" t="str">
        <f t="shared" si="1"/>
        <v/>
      </c>
      <c r="H37" s="19"/>
    </row>
    <row r="38" spans="4:8" x14ac:dyDescent="0.3">
      <c r="D38" s="9"/>
      <c r="E38" s="12" t="str">
        <f t="shared" si="0"/>
        <v/>
      </c>
      <c r="F38" s="18"/>
      <c r="G38" s="12" t="str">
        <f t="shared" si="1"/>
        <v/>
      </c>
      <c r="H38" s="19"/>
    </row>
    <row r="39" spans="4:8" x14ac:dyDescent="0.3">
      <c r="D39" s="9"/>
      <c r="E39" s="12" t="str">
        <f t="shared" si="0"/>
        <v/>
      </c>
      <c r="F39" s="18"/>
      <c r="G39" s="12" t="str">
        <f t="shared" si="1"/>
        <v/>
      </c>
      <c r="H39" s="19"/>
    </row>
    <row r="40" spans="4:8" x14ac:dyDescent="0.3">
      <c r="D40" s="9"/>
      <c r="E40" s="12" t="str">
        <f t="shared" si="0"/>
        <v/>
      </c>
      <c r="F40" s="18"/>
      <c r="G40" s="12" t="str">
        <f t="shared" si="1"/>
        <v/>
      </c>
      <c r="H40" s="19"/>
    </row>
    <row r="41" spans="4:8" x14ac:dyDescent="0.3">
      <c r="D41" s="9"/>
      <c r="E41" s="12" t="str">
        <f t="shared" si="0"/>
        <v/>
      </c>
      <c r="F41" s="18"/>
      <c r="G41" s="12" t="str">
        <f t="shared" si="1"/>
        <v/>
      </c>
      <c r="H41" s="19"/>
    </row>
    <row r="42" spans="4:8" x14ac:dyDescent="0.3">
      <c r="D42" s="9"/>
      <c r="E42" s="12" t="str">
        <f t="shared" si="0"/>
        <v/>
      </c>
      <c r="F42" s="18"/>
      <c r="G42" s="12" t="str">
        <f t="shared" si="1"/>
        <v/>
      </c>
      <c r="H42" s="19"/>
    </row>
    <row r="43" spans="4:8" x14ac:dyDescent="0.3">
      <c r="D43" s="9"/>
      <c r="E43" s="12" t="str">
        <f t="shared" si="0"/>
        <v/>
      </c>
      <c r="F43" s="18"/>
      <c r="G43" s="12" t="str">
        <f t="shared" si="1"/>
        <v/>
      </c>
      <c r="H43" s="19"/>
    </row>
    <row r="44" spans="4:8" x14ac:dyDescent="0.3">
      <c r="D44" s="9"/>
      <c r="E44" s="12" t="str">
        <f t="shared" si="0"/>
        <v/>
      </c>
      <c r="F44" s="18"/>
      <c r="G44" s="12" t="str">
        <f t="shared" si="1"/>
        <v/>
      </c>
      <c r="H44" s="19"/>
    </row>
    <row r="45" spans="4:8" x14ac:dyDescent="0.3">
      <c r="D45" s="14" t="s">
        <v>75</v>
      </c>
      <c r="E45" s="15">
        <f>SUM(E5:E44)</f>
        <v>240000</v>
      </c>
      <c r="F45" s="15">
        <f>SUM(F5:F44)</f>
        <v>0</v>
      </c>
      <c r="G45" s="15">
        <f>SUM(G5:G44)</f>
        <v>240000</v>
      </c>
      <c r="H45" s="14" t="str">
        <f>B22</f>
        <v>6 / 8명</v>
      </c>
    </row>
  </sheetData>
  <phoneticPr fontId="7" type="noConversion"/>
  <conditionalFormatting sqref="B20">
    <cfRule type="expression" dxfId="3" priority="1">
      <formula>$F$45&lt;&gt;0</formula>
    </cfRule>
  </conditionalFormatting>
  <conditionalFormatting sqref="H5:H44">
    <cfRule type="expression" dxfId="2" priority="2">
      <formula>AND($D5&lt;&gt;"",H5="")</formula>
    </cfRule>
    <cfRule type="expression" dxfId="1" priority="3">
      <formula>AND($D5&lt;&gt;"",H5&lt;&gt;"")</formula>
    </cfRule>
  </conditionalFormatting>
  <dataValidations count="2">
    <dataValidation type="list" showErrorMessage="1" error="1, 100, 1000 중에서 고르세요." sqref="B17" xr:uid="{00000000-0002-0000-0200-000000000000}">
      <formula1>"1,100,1000"</formula1>
    </dataValidation>
    <dataValidation type="list" allowBlank="1" sqref="H5:H44" xr:uid="{00000000-0002-0000-0200-000001000000}">
      <formula1>"✔"</formula1>
    </dataValidation>
  </dataValidations>
  <pageMargins left="0.75" right="0.75" top="1" bottom="1" header="0.5" footer="0.5"/>
  <pageSetup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2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6.5" x14ac:dyDescent="0.3"/>
  <cols>
    <col min="1" max="1" width="7" customWidth="1"/>
    <col min="2" max="8" width="12" customWidth="1"/>
    <col min="9" max="9" width="13" customWidth="1"/>
    <col min="10" max="10" width="14" customWidth="1"/>
    <col min="11" max="11" width="10" customWidth="1"/>
  </cols>
  <sheetData>
    <row r="1" spans="1:11" ht="26.25" customHeight="1" x14ac:dyDescent="0.3">
      <c r="A1" s="1" t="s">
        <v>76</v>
      </c>
    </row>
    <row r="2" spans="1:11" x14ac:dyDescent="0.3">
      <c r="A2" s="2" t="s">
        <v>3</v>
      </c>
    </row>
    <row r="3" spans="1:11" x14ac:dyDescent="0.3">
      <c r="A3" s="6" t="s">
        <v>77</v>
      </c>
      <c r="B3" s="23">
        <v>2026</v>
      </c>
      <c r="C3" s="6" t="s">
        <v>78</v>
      </c>
      <c r="D3" s="10">
        <v>412000</v>
      </c>
    </row>
    <row r="5" spans="1:11" x14ac:dyDescent="0.3">
      <c r="A5" s="31" t="s">
        <v>79</v>
      </c>
      <c r="B5" s="33" t="s">
        <v>80</v>
      </c>
      <c r="C5" s="29"/>
      <c r="D5" s="30"/>
      <c r="E5" s="34" t="s">
        <v>81</v>
      </c>
      <c r="F5" s="29"/>
      <c r="G5" s="29"/>
      <c r="H5" s="30"/>
      <c r="I5" s="31" t="s">
        <v>82</v>
      </c>
      <c r="J5" s="31" t="s">
        <v>83</v>
      </c>
      <c r="K5" s="30"/>
    </row>
    <row r="6" spans="1:11" x14ac:dyDescent="0.3">
      <c r="A6" s="32"/>
      <c r="B6" s="6" t="s">
        <v>84</v>
      </c>
      <c r="C6" s="9" t="s">
        <v>85</v>
      </c>
      <c r="D6" s="6" t="s">
        <v>86</v>
      </c>
      <c r="E6" s="9" t="s">
        <v>87</v>
      </c>
      <c r="F6" s="9" t="s">
        <v>88</v>
      </c>
      <c r="G6" s="9" t="s">
        <v>89</v>
      </c>
      <c r="H6" s="6" t="s">
        <v>90</v>
      </c>
      <c r="I6" s="32"/>
      <c r="J6" s="6" t="s">
        <v>91</v>
      </c>
      <c r="K6" s="6" t="s">
        <v>92</v>
      </c>
    </row>
    <row r="7" spans="1:11" x14ac:dyDescent="0.3">
      <c r="A7" s="24" t="s">
        <v>8</v>
      </c>
      <c r="B7" s="25">
        <f>①정기회비!D36</f>
        <v>80000</v>
      </c>
      <c r="C7" s="10"/>
      <c r="D7" s="12">
        <f t="shared" ref="D7:D18" si="0">B7+C7</f>
        <v>80000</v>
      </c>
      <c r="E7" s="10">
        <v>180000</v>
      </c>
      <c r="F7" s="10">
        <v>0</v>
      </c>
      <c r="G7" s="10">
        <v>12000</v>
      </c>
      <c r="H7" s="12">
        <f t="shared" ref="H7:H18" si="1">SUM(E7:G7)</f>
        <v>192000</v>
      </c>
      <c r="I7" s="26">
        <f>$D$3+D7-H7</f>
        <v>300000</v>
      </c>
      <c r="J7" s="10">
        <v>300000</v>
      </c>
      <c r="K7" s="12">
        <f t="shared" ref="K7:K18" si="2">IF(J7="","",J7-I7)</f>
        <v>0</v>
      </c>
    </row>
    <row r="8" spans="1:11" x14ac:dyDescent="0.3">
      <c r="A8" s="24" t="s">
        <v>9</v>
      </c>
      <c r="B8" s="25">
        <f>①정기회비!E36</f>
        <v>110000</v>
      </c>
      <c r="C8" s="10">
        <v>50000</v>
      </c>
      <c r="D8" s="12">
        <f t="shared" si="0"/>
        <v>160000</v>
      </c>
      <c r="E8" s="10">
        <v>210000</v>
      </c>
      <c r="F8" s="10">
        <v>100000</v>
      </c>
      <c r="G8" s="10">
        <v>0</v>
      </c>
      <c r="H8" s="12">
        <f t="shared" si="1"/>
        <v>310000</v>
      </c>
      <c r="I8" s="26">
        <f t="shared" ref="I8:I18" si="3">I7+D8-H8</f>
        <v>150000</v>
      </c>
      <c r="J8" s="10"/>
      <c r="K8" s="12" t="str">
        <f t="shared" si="2"/>
        <v/>
      </c>
    </row>
    <row r="9" spans="1:11" x14ac:dyDescent="0.3">
      <c r="A9" s="24" t="s">
        <v>10</v>
      </c>
      <c r="B9" s="25">
        <f>①정기회비!F36</f>
        <v>80000</v>
      </c>
      <c r="C9" s="10"/>
      <c r="D9" s="12">
        <f t="shared" si="0"/>
        <v>80000</v>
      </c>
      <c r="E9" s="10">
        <v>60000</v>
      </c>
      <c r="F9" s="10">
        <v>0</v>
      </c>
      <c r="G9" s="10">
        <v>8000</v>
      </c>
      <c r="H9" s="12">
        <f t="shared" si="1"/>
        <v>68000</v>
      </c>
      <c r="I9" s="26">
        <f t="shared" si="3"/>
        <v>162000</v>
      </c>
      <c r="J9" s="10"/>
      <c r="K9" s="12" t="str">
        <f t="shared" si="2"/>
        <v/>
      </c>
    </row>
    <row r="10" spans="1:11" x14ac:dyDescent="0.3">
      <c r="A10" s="24" t="s">
        <v>11</v>
      </c>
      <c r="B10" s="25">
        <f>①정기회비!G36</f>
        <v>60000</v>
      </c>
      <c r="C10" s="10"/>
      <c r="D10" s="12">
        <f t="shared" si="0"/>
        <v>60000</v>
      </c>
      <c r="E10" s="10"/>
      <c r="F10" s="10"/>
      <c r="G10" s="10"/>
      <c r="H10" s="12">
        <f t="shared" si="1"/>
        <v>0</v>
      </c>
      <c r="I10" s="26">
        <f t="shared" si="3"/>
        <v>222000</v>
      </c>
      <c r="J10" s="10"/>
      <c r="K10" s="12" t="str">
        <f t="shared" si="2"/>
        <v/>
      </c>
    </row>
    <row r="11" spans="1:11" x14ac:dyDescent="0.3">
      <c r="A11" s="24" t="s">
        <v>12</v>
      </c>
      <c r="B11" s="25">
        <f>①정기회비!H36</f>
        <v>0</v>
      </c>
      <c r="C11" s="10"/>
      <c r="D11" s="12">
        <f t="shared" si="0"/>
        <v>0</v>
      </c>
      <c r="E11" s="10"/>
      <c r="F11" s="10"/>
      <c r="G11" s="10"/>
      <c r="H11" s="12">
        <f t="shared" si="1"/>
        <v>0</v>
      </c>
      <c r="I11" s="26">
        <f t="shared" si="3"/>
        <v>222000</v>
      </c>
      <c r="J11" s="10"/>
      <c r="K11" s="12" t="str">
        <f t="shared" si="2"/>
        <v/>
      </c>
    </row>
    <row r="12" spans="1:11" x14ac:dyDescent="0.3">
      <c r="A12" s="24" t="s">
        <v>13</v>
      </c>
      <c r="B12" s="25">
        <f>①정기회비!I36</f>
        <v>0</v>
      </c>
      <c r="C12" s="10"/>
      <c r="D12" s="12">
        <f t="shared" si="0"/>
        <v>0</v>
      </c>
      <c r="E12" s="10"/>
      <c r="F12" s="10"/>
      <c r="G12" s="10"/>
      <c r="H12" s="12">
        <f t="shared" si="1"/>
        <v>0</v>
      </c>
      <c r="I12" s="26">
        <f t="shared" si="3"/>
        <v>222000</v>
      </c>
      <c r="J12" s="10"/>
      <c r="K12" s="12" t="str">
        <f t="shared" si="2"/>
        <v/>
      </c>
    </row>
    <row r="13" spans="1:11" x14ac:dyDescent="0.3">
      <c r="A13" s="24" t="s">
        <v>14</v>
      </c>
      <c r="B13" s="25">
        <f>①정기회비!J36</f>
        <v>0</v>
      </c>
      <c r="C13" s="10"/>
      <c r="D13" s="12">
        <f t="shared" si="0"/>
        <v>0</v>
      </c>
      <c r="E13" s="10"/>
      <c r="F13" s="10"/>
      <c r="G13" s="10"/>
      <c r="H13" s="12">
        <f t="shared" si="1"/>
        <v>0</v>
      </c>
      <c r="I13" s="26">
        <f t="shared" si="3"/>
        <v>222000</v>
      </c>
      <c r="J13" s="10"/>
      <c r="K13" s="12" t="str">
        <f t="shared" si="2"/>
        <v/>
      </c>
    </row>
    <row r="14" spans="1:11" x14ac:dyDescent="0.3">
      <c r="A14" s="24" t="s">
        <v>15</v>
      </c>
      <c r="B14" s="25">
        <f>①정기회비!K36</f>
        <v>0</v>
      </c>
      <c r="C14" s="10"/>
      <c r="D14" s="12">
        <f t="shared" si="0"/>
        <v>0</v>
      </c>
      <c r="E14" s="10"/>
      <c r="F14" s="10"/>
      <c r="G14" s="10"/>
      <c r="H14" s="12">
        <f t="shared" si="1"/>
        <v>0</v>
      </c>
      <c r="I14" s="26">
        <f t="shared" si="3"/>
        <v>222000</v>
      </c>
      <c r="J14" s="10"/>
      <c r="K14" s="12" t="str">
        <f t="shared" si="2"/>
        <v/>
      </c>
    </row>
    <row r="15" spans="1:11" x14ac:dyDescent="0.3">
      <c r="A15" s="24" t="s">
        <v>16</v>
      </c>
      <c r="B15" s="25">
        <f>①정기회비!L36</f>
        <v>0</v>
      </c>
      <c r="C15" s="10"/>
      <c r="D15" s="12">
        <f t="shared" si="0"/>
        <v>0</v>
      </c>
      <c r="E15" s="10"/>
      <c r="F15" s="10"/>
      <c r="G15" s="10"/>
      <c r="H15" s="12">
        <f t="shared" si="1"/>
        <v>0</v>
      </c>
      <c r="I15" s="26">
        <f t="shared" si="3"/>
        <v>222000</v>
      </c>
      <c r="J15" s="10"/>
      <c r="K15" s="12" t="str">
        <f t="shared" si="2"/>
        <v/>
      </c>
    </row>
    <row r="16" spans="1:11" x14ac:dyDescent="0.3">
      <c r="A16" s="24" t="s">
        <v>17</v>
      </c>
      <c r="B16" s="25">
        <f>①정기회비!M36</f>
        <v>0</v>
      </c>
      <c r="C16" s="10"/>
      <c r="D16" s="12">
        <f t="shared" si="0"/>
        <v>0</v>
      </c>
      <c r="E16" s="10"/>
      <c r="F16" s="10"/>
      <c r="G16" s="10"/>
      <c r="H16" s="12">
        <f t="shared" si="1"/>
        <v>0</v>
      </c>
      <c r="I16" s="26">
        <f t="shared" si="3"/>
        <v>222000</v>
      </c>
      <c r="J16" s="10"/>
      <c r="K16" s="12" t="str">
        <f t="shared" si="2"/>
        <v/>
      </c>
    </row>
    <row r="17" spans="1:11" x14ac:dyDescent="0.3">
      <c r="A17" s="24" t="s">
        <v>18</v>
      </c>
      <c r="B17" s="25">
        <f>①정기회비!N36</f>
        <v>0</v>
      </c>
      <c r="C17" s="10"/>
      <c r="D17" s="12">
        <f t="shared" si="0"/>
        <v>0</v>
      </c>
      <c r="E17" s="10"/>
      <c r="F17" s="10"/>
      <c r="G17" s="10"/>
      <c r="H17" s="12">
        <f t="shared" si="1"/>
        <v>0</v>
      </c>
      <c r="I17" s="26">
        <f t="shared" si="3"/>
        <v>222000</v>
      </c>
      <c r="J17" s="10"/>
      <c r="K17" s="12" t="str">
        <f t="shared" si="2"/>
        <v/>
      </c>
    </row>
    <row r="18" spans="1:11" x14ac:dyDescent="0.3">
      <c r="A18" s="24" t="s">
        <v>19</v>
      </c>
      <c r="B18" s="25">
        <f>①정기회비!O36</f>
        <v>0</v>
      </c>
      <c r="C18" s="10"/>
      <c r="D18" s="12">
        <f t="shared" si="0"/>
        <v>0</v>
      </c>
      <c r="E18" s="10"/>
      <c r="F18" s="10"/>
      <c r="G18" s="10"/>
      <c r="H18" s="12">
        <f t="shared" si="1"/>
        <v>0</v>
      </c>
      <c r="I18" s="26">
        <f t="shared" si="3"/>
        <v>222000</v>
      </c>
      <c r="J18" s="10"/>
      <c r="K18" s="12" t="str">
        <f t="shared" si="2"/>
        <v/>
      </c>
    </row>
    <row r="19" spans="1:11" x14ac:dyDescent="0.3">
      <c r="A19" s="14" t="s">
        <v>75</v>
      </c>
      <c r="B19" s="15">
        <f t="shared" ref="B19:H19" si="4">SUM(B7:B18)</f>
        <v>330000</v>
      </c>
      <c r="C19" s="15">
        <f t="shared" si="4"/>
        <v>50000</v>
      </c>
      <c r="D19" s="15">
        <f t="shared" si="4"/>
        <v>380000</v>
      </c>
      <c r="E19" s="15">
        <f t="shared" si="4"/>
        <v>450000</v>
      </c>
      <c r="F19" s="15">
        <f t="shared" si="4"/>
        <v>100000</v>
      </c>
      <c r="G19" s="15">
        <f t="shared" si="4"/>
        <v>20000</v>
      </c>
      <c r="H19" s="15">
        <f t="shared" si="4"/>
        <v>570000</v>
      </c>
      <c r="I19" s="15">
        <f>I18</f>
        <v>222000</v>
      </c>
      <c r="J19" s="16"/>
      <c r="K19" s="16"/>
    </row>
    <row r="21" spans="1:11" x14ac:dyDescent="0.3">
      <c r="A21" s="5" t="s">
        <v>93</v>
      </c>
      <c r="I21" s="27" t="str">
        <f>IF(D3+D19-H19=I19,"✔ 일치","⚠ 불일치")</f>
        <v>✔ 일치</v>
      </c>
    </row>
    <row r="22" spans="1:11" x14ac:dyDescent="0.3">
      <c r="A22" s="5" t="s">
        <v>94</v>
      </c>
    </row>
  </sheetData>
  <mergeCells count="5">
    <mergeCell ref="A5:A6"/>
    <mergeCell ref="B5:D5"/>
    <mergeCell ref="J5:K5"/>
    <mergeCell ref="E5:H5"/>
    <mergeCell ref="I5:I6"/>
  </mergeCells>
  <phoneticPr fontId="7" type="noConversion"/>
  <conditionalFormatting sqref="K7:K18">
    <cfRule type="expression" dxfId="0" priority="1">
      <formula>AND(ISNUMBER(K7),K7&lt;&gt;0)</formula>
    </cfRule>
  </conditionalFormatting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사용법</vt:lpstr>
      <vt:lpstr>①정기회비</vt:lpstr>
      <vt:lpstr>②번개정산</vt:lpstr>
      <vt:lpstr>③연간결산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명규 한</cp:lastModifiedBy>
  <dcterms:created xsi:type="dcterms:W3CDTF">2026-09-14T12:12:19Z</dcterms:created>
  <dcterms:modified xsi:type="dcterms:W3CDTF">2026-09-23T15:37:30Z</dcterms:modified>
</cp:coreProperties>
</file>